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20" windowWidth="11340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'Sheet1'!$A$1:$L$31</definedName>
  </definedNames>
  <calcPr fullCalcOnLoad="1"/>
</workbook>
</file>

<file path=xl/sharedStrings.xml><?xml version="1.0" encoding="utf-8"?>
<sst xmlns="http://schemas.openxmlformats.org/spreadsheetml/2006/main" count="83" uniqueCount="61">
  <si>
    <t>Start Here</t>
  </si>
  <si>
    <t>DIRECT COSTS</t>
  </si>
  <si>
    <t>Unit</t>
  </si>
  <si>
    <t>Total</t>
  </si>
  <si>
    <t>Number of Vehicles</t>
  </si>
  <si>
    <t>Engineering</t>
  </si>
  <si>
    <t xml:space="preserve"> </t>
  </si>
  <si>
    <t>job</t>
  </si>
  <si>
    <t>mile</t>
  </si>
  <si>
    <t>Miles of Track</t>
  </si>
  <si>
    <t>Length of Route (miles)</t>
  </si>
  <si>
    <t>Speed (Mph)</t>
  </si>
  <si>
    <t>passenger/veh</t>
  </si>
  <si>
    <t>Passengers per day</t>
  </si>
  <si>
    <t>passengers per day</t>
  </si>
  <si>
    <t>Erection</t>
  </si>
  <si>
    <t>Number of Stations</t>
  </si>
  <si>
    <t>maximum Vehicles</t>
  </si>
  <si>
    <t>Shipping to Job Site</t>
  </si>
  <si>
    <t>ea</t>
  </si>
  <si>
    <t># of peak hours/day</t>
  </si>
  <si>
    <t>Miles -truss mfg. is from site</t>
  </si>
  <si>
    <t>Capital Cost per Mile ($K)</t>
  </si>
  <si>
    <t>Maintenance Facilities</t>
  </si>
  <si>
    <t>Total Capital Cost ($K)</t>
  </si>
  <si>
    <t>each</t>
  </si>
  <si>
    <t xml:space="preserve"> Operating Cost/Passenger/mile</t>
  </si>
  <si>
    <t>Subtotal Direct</t>
  </si>
  <si>
    <t>Capital recovery cost/pass/mile</t>
  </si>
  <si>
    <t>INDIRECT COSTS</t>
  </si>
  <si>
    <t xml:space="preserve">TOTAL COST </t>
  </si>
  <si>
    <t xml:space="preserve">Per Mile </t>
  </si>
  <si>
    <t>Guideway fabricatn &amp; Assembly</t>
  </si>
  <si>
    <t xml:space="preserve"> Per Mile Cost Model</t>
  </si>
  <si>
    <t>Roadbed track</t>
  </si>
  <si>
    <t>105 Columns and footings</t>
  </si>
  <si>
    <t>Concrete Beams (one Lane)</t>
  </si>
  <si>
    <t>vehicles per mile</t>
  </si>
  <si>
    <t>Contingency and tweeking</t>
  </si>
  <si>
    <t xml:space="preserve">Local Loop Development Costs </t>
  </si>
  <si>
    <t>(000's)</t>
  </si>
  <si>
    <t>Seats per Vehicle</t>
  </si>
  <si>
    <t>Command &amp; Control Systems</t>
  </si>
  <si>
    <t>Web Site Coordination</t>
  </si>
  <si>
    <t>Electrical Power and Propulsion</t>
  </si>
  <si>
    <t>stations</t>
  </si>
  <si>
    <t>Private vs Public Stations</t>
  </si>
  <si>
    <t>12 to 10</t>
  </si>
  <si>
    <t>Vehicles 83 to start</t>
  </si>
  <si>
    <t>Sub total</t>
  </si>
  <si>
    <t>Administration, insur, CPA, legal</t>
  </si>
  <si>
    <t>22 Stations + off/on ramps of 4400'</t>
  </si>
  <si>
    <t>Crusing Speed (mph)</t>
  </si>
  <si>
    <t>x 2</t>
  </si>
  <si>
    <t>83 vehicles x 6 passengers x 10 min loop = 3000 per hour</t>
  </si>
  <si>
    <t xml:space="preserve">  Total costs per passenger mile </t>
  </si>
  <si>
    <t>Per  Mile</t>
  </si>
  <si>
    <t xml:space="preserve">Track  </t>
  </si>
  <si>
    <t>Peak Hour Capacity*</t>
  </si>
  <si>
    <t>* Note:</t>
  </si>
  <si>
    <t>Construction &amp; General Conditions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</si>
</sst>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0"/>
    <numFmt numFmtId="167" formatCode="0.0_)"/>
    <numFmt numFmtId="168" formatCode="&quot;$&quot;#,##0.0_);[Red]\(&quot;$&quot;#,##0.0\)"/>
    <numFmt numFmtId="169" formatCode="&quot;$&quot;#,##0.000_);[Red]\(&quot;$&quot;#,##0.000\)"/>
    <numFmt numFmtId="170" formatCode="&quot;$&quot;#,##0"/>
  </numFmts>
  <fonts count="13">
    <font>
      <sz val="10"/>
      <name val="Arial"/>
      <family val="0"/>
    </font>
    <font>
      <sz val="10"/>
      <name val="Helv"/>
      <family val="0"/>
    </font>
    <font>
      <sz val="10"/>
      <color indexed="9"/>
      <name val="Helv"/>
      <family val="0"/>
    </font>
    <font>
      <sz val="26"/>
      <name val="Helv"/>
      <family val="0"/>
    </font>
    <font>
      <b/>
      <sz val="10"/>
      <color indexed="9"/>
      <name val="Helv"/>
      <family val="0"/>
    </font>
    <font>
      <b/>
      <sz val="10"/>
      <name val="Helv"/>
      <family val="0"/>
    </font>
    <font>
      <b/>
      <sz val="14"/>
      <color indexed="9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b/>
      <sz val="10"/>
      <color indexed="8"/>
      <name val="Helv"/>
      <family val="0"/>
    </font>
    <font>
      <b/>
      <sz val="8"/>
      <color indexed="8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0" fontId="1" fillId="2" borderId="1" xfId="21" applyNumberFormat="1" applyFill="1" applyBorder="1" applyProtection="1">
      <alignment/>
      <protection/>
    </xf>
    <xf numFmtId="170" fontId="5" fillId="2" borderId="1" xfId="21" applyNumberFormat="1" applyFont="1" applyFill="1" applyBorder="1" applyAlignment="1" applyProtection="1">
      <alignment horizontal="center"/>
      <protection/>
    </xf>
    <xf numFmtId="170" fontId="1" fillId="2" borderId="1" xfId="21" applyNumberFormat="1" applyFill="1" applyBorder="1" applyAlignment="1" applyProtection="1">
      <alignment horizontal="left"/>
      <protection/>
    </xf>
    <xf numFmtId="170" fontId="1" fillId="2" borderId="1" xfId="21" applyNumberFormat="1" applyFill="1" applyBorder="1">
      <alignment/>
      <protection/>
    </xf>
    <xf numFmtId="170" fontId="5" fillId="2" borderId="1" xfId="21" applyNumberFormat="1" applyFont="1" applyFill="1" applyBorder="1" applyProtection="1">
      <alignment/>
      <protection/>
    </xf>
    <xf numFmtId="170" fontId="5" fillId="2" borderId="1" xfId="21" applyNumberFormat="1" applyFont="1" applyFill="1" applyBorder="1" applyAlignment="1" applyProtection="1">
      <alignment horizontal="left"/>
      <protection/>
    </xf>
    <xf numFmtId="170" fontId="0" fillId="2" borderId="1" xfId="0" applyNumberFormat="1" applyFill="1" applyBorder="1" applyAlignment="1">
      <alignment/>
    </xf>
    <xf numFmtId="164" fontId="2" fillId="2" borderId="1" xfId="21" applyNumberFormat="1" applyFont="1" applyFill="1" applyBorder="1" applyProtection="1">
      <alignment/>
      <protection/>
    </xf>
    <xf numFmtId="164" fontId="1" fillId="2" borderId="1" xfId="21" applyNumberFormat="1" applyFill="1" applyBorder="1" applyProtection="1">
      <alignment/>
      <protection/>
    </xf>
    <xf numFmtId="164" fontId="1" fillId="2" borderId="1" xfId="21" applyFill="1" applyBorder="1">
      <alignment/>
      <protection/>
    </xf>
    <xf numFmtId="164" fontId="3" fillId="2" borderId="1" xfId="21" applyFont="1" applyFill="1" applyBorder="1">
      <alignment/>
      <protection/>
    </xf>
    <xf numFmtId="164" fontId="1" fillId="0" borderId="1" xfId="21" applyBorder="1">
      <alignment/>
      <protection/>
    </xf>
    <xf numFmtId="0" fontId="0" fillId="0" borderId="1" xfId="0" applyBorder="1" applyAlignment="1">
      <alignment/>
    </xf>
    <xf numFmtId="164" fontId="4" fillId="3" borderId="1" xfId="21" applyNumberFormat="1" applyFont="1" applyFill="1" applyBorder="1" applyAlignment="1" applyProtection="1">
      <alignment horizontal="center"/>
      <protection/>
    </xf>
    <xf numFmtId="164" fontId="2" fillId="3" borderId="1" xfId="21" applyNumberFormat="1" applyFont="1" applyFill="1" applyBorder="1" applyProtection="1">
      <alignment/>
      <protection/>
    </xf>
    <xf numFmtId="164" fontId="1" fillId="4" borderId="1" xfId="21" applyNumberFormat="1" applyFill="1" applyBorder="1" applyProtection="1">
      <alignment/>
      <protection/>
    </xf>
    <xf numFmtId="164" fontId="5" fillId="4" borderId="1" xfId="21" applyNumberFormat="1" applyFont="1" applyFill="1" applyBorder="1" applyAlignment="1" applyProtection="1">
      <alignment horizontal="left"/>
      <protection/>
    </xf>
    <xf numFmtId="164" fontId="1" fillId="4" borderId="1" xfId="21" applyFill="1" applyBorder="1">
      <alignment/>
      <protection/>
    </xf>
    <xf numFmtId="164" fontId="5" fillId="5" borderId="1" xfId="21" applyNumberFormat="1" applyFont="1" applyFill="1" applyBorder="1" applyAlignment="1" applyProtection="1">
      <alignment horizontal="center"/>
      <protection/>
    </xf>
    <xf numFmtId="164" fontId="5" fillId="0" borderId="1" xfId="21" applyNumberFormat="1" applyFont="1" applyBorder="1" applyAlignment="1" applyProtection="1">
      <alignment horizontal="left"/>
      <protection/>
    </xf>
    <xf numFmtId="165" fontId="5" fillId="0" borderId="1" xfId="21" applyNumberFormat="1" applyFont="1" applyBorder="1" applyProtection="1">
      <alignment/>
      <protection/>
    </xf>
    <xf numFmtId="164" fontId="6" fillId="3" borderId="1" xfId="21" applyNumberFormat="1" applyFont="1" applyFill="1" applyBorder="1" applyAlignment="1" applyProtection="1">
      <alignment horizontal="left"/>
      <protection/>
    </xf>
    <xf numFmtId="164" fontId="1" fillId="4" borderId="1" xfId="21" applyFill="1" applyBorder="1" applyAlignment="1">
      <alignment horizontal="left"/>
      <protection/>
    </xf>
    <xf numFmtId="164" fontId="1" fillId="5" borderId="1" xfId="21" applyFill="1" applyBorder="1" applyAlignment="1">
      <alignment horizontal="left"/>
      <protection/>
    </xf>
    <xf numFmtId="164" fontId="1" fillId="0" borderId="1" xfId="21" applyBorder="1" applyAlignment="1">
      <alignment horizontal="left"/>
      <protection/>
    </xf>
    <xf numFmtId="167" fontId="1" fillId="0" borderId="1" xfId="21" applyNumberFormat="1" applyBorder="1" applyProtection="1">
      <alignment/>
      <protection/>
    </xf>
    <xf numFmtId="164" fontId="4" fillId="3" borderId="1" xfId="21" applyNumberFormat="1" applyFont="1" applyFill="1" applyBorder="1" applyAlignment="1" applyProtection="1">
      <alignment horizontal="left"/>
      <protection/>
    </xf>
    <xf numFmtId="164" fontId="9" fillId="6" borderId="1" xfId="21" applyNumberFormat="1" applyFont="1" applyFill="1" applyBorder="1" applyProtection="1">
      <alignment/>
      <protection locked="0"/>
    </xf>
    <xf numFmtId="165" fontId="9" fillId="6" borderId="1" xfId="21" applyNumberFormat="1" applyFont="1" applyFill="1" applyBorder="1" applyProtection="1">
      <alignment/>
      <protection/>
    </xf>
    <xf numFmtId="38" fontId="9" fillId="6" borderId="1" xfId="21" applyNumberFormat="1" applyFont="1" applyFill="1" applyBorder="1" applyProtection="1">
      <alignment/>
      <protection locked="0"/>
    </xf>
    <xf numFmtId="164" fontId="1" fillId="4" borderId="1" xfId="21" applyFont="1" applyFill="1" applyBorder="1" applyAlignment="1">
      <alignment horizontal="left"/>
      <protection/>
    </xf>
    <xf numFmtId="164" fontId="1" fillId="5" borderId="1" xfId="21" applyFont="1" applyFill="1" applyBorder="1" applyAlignment="1">
      <alignment horizontal="left"/>
      <protection/>
    </xf>
    <xf numFmtId="13" fontId="9" fillId="6" borderId="1" xfId="21" applyNumberFormat="1" applyFont="1" applyFill="1" applyBorder="1" applyAlignment="1" applyProtection="1">
      <alignment horizontal="right"/>
      <protection locked="0"/>
    </xf>
    <xf numFmtId="164" fontId="1" fillId="5" borderId="1" xfId="21" applyFill="1" applyBorder="1">
      <alignment/>
      <protection/>
    </xf>
    <xf numFmtId="164" fontId="9" fillId="6" borderId="1" xfId="21" applyNumberFormat="1" applyFont="1" applyFill="1" applyBorder="1" applyProtection="1">
      <alignment/>
      <protection/>
    </xf>
    <xf numFmtId="164" fontId="5" fillId="3" borderId="1" xfId="21" applyNumberFormat="1" applyFont="1" applyFill="1" applyBorder="1" applyAlignment="1" applyProtection="1">
      <alignment horizontal="left"/>
      <protection/>
    </xf>
    <xf numFmtId="170" fontId="10" fillId="6" borderId="1" xfId="21" applyNumberFormat="1" applyFont="1" applyFill="1" applyBorder="1" applyProtection="1">
      <alignment/>
      <protection/>
    </xf>
    <xf numFmtId="6" fontId="10" fillId="6" borderId="1" xfId="21" applyNumberFormat="1" applyFont="1" applyFill="1" applyBorder="1" applyProtection="1">
      <alignment/>
      <protection/>
    </xf>
    <xf numFmtId="169" fontId="10" fillId="6" borderId="1" xfId="21" applyNumberFormat="1" applyFont="1" applyFill="1" applyBorder="1" applyProtection="1">
      <alignment/>
      <protection/>
    </xf>
    <xf numFmtId="169" fontId="9" fillId="6" borderId="1" xfId="21" applyNumberFormat="1" applyFont="1" applyFill="1" applyBorder="1" applyProtection="1">
      <alignment/>
      <protection/>
    </xf>
    <xf numFmtId="38" fontId="9" fillId="6" borderId="1" xfId="21" applyNumberFormat="1" applyFont="1" applyFill="1" applyBorder="1" applyProtection="1">
      <alignment/>
      <protection/>
    </xf>
    <xf numFmtId="164" fontId="1" fillId="5" borderId="1" xfId="21" applyFont="1" applyFill="1" applyBorder="1">
      <alignment/>
      <protection/>
    </xf>
    <xf numFmtId="38" fontId="5" fillId="0" borderId="1" xfId="21" applyNumberFormat="1" applyFont="1" applyBorder="1" applyProtection="1">
      <alignment/>
      <protection/>
    </xf>
    <xf numFmtId="164" fontId="1" fillId="0" borderId="1" xfId="21" applyFont="1" applyBorder="1">
      <alignment/>
      <protection/>
    </xf>
    <xf numFmtId="164" fontId="1" fillId="4" borderId="1" xfId="21" applyFont="1" applyFill="1" applyBorder="1">
      <alignment/>
      <protection/>
    </xf>
    <xf numFmtId="164" fontId="8" fillId="0" borderId="1" xfId="21" applyFont="1" applyBorder="1">
      <alignment/>
      <protection/>
    </xf>
    <xf numFmtId="9" fontId="1" fillId="4" borderId="1" xfId="21" applyNumberFormat="1" applyFill="1" applyBorder="1" applyProtection="1">
      <alignment/>
      <protection/>
    </xf>
    <xf numFmtId="164" fontId="1" fillId="4" borderId="1" xfId="21" applyNumberFormat="1" applyFont="1" applyFill="1" applyBorder="1" applyAlignment="1" applyProtection="1">
      <alignment horizontal="left"/>
      <protection/>
    </xf>
    <xf numFmtId="5" fontId="1" fillId="2" borderId="1" xfId="21" applyNumberFormat="1" applyFill="1" applyBorder="1" applyAlignment="1" applyProtection="1">
      <alignment horizontal="right"/>
      <protection/>
    </xf>
    <xf numFmtId="164" fontId="1" fillId="5" borderId="1" xfId="21" applyNumberFormat="1" applyFont="1" applyFill="1" applyBorder="1" applyAlignment="1" applyProtection="1">
      <alignment horizontal="right"/>
      <protection/>
    </xf>
    <xf numFmtId="166" fontId="1" fillId="5" borderId="1" xfId="21" applyNumberFormat="1" applyFill="1" applyBorder="1" applyAlignment="1" applyProtection="1">
      <alignment horizontal="right"/>
      <protection/>
    </xf>
    <xf numFmtId="168" fontId="1" fillId="5" borderId="1" xfId="21" applyNumberFormat="1" applyFill="1" applyBorder="1" applyAlignment="1" applyProtection="1">
      <alignment horizontal="right"/>
      <protection/>
    </xf>
    <xf numFmtId="168" fontId="1" fillId="5" borderId="1" xfId="21" applyNumberFormat="1" applyFill="1" applyBorder="1" applyAlignment="1" applyProtection="1">
      <alignment horizontal="right" vertical="center"/>
      <protection/>
    </xf>
    <xf numFmtId="164" fontId="1" fillId="5" borderId="1" xfId="21" applyFill="1" applyBorder="1" applyAlignment="1">
      <alignment horizontal="right" vertical="center"/>
      <protection/>
    </xf>
    <xf numFmtId="164" fontId="5" fillId="5" borderId="1" xfId="21" applyNumberFormat="1" applyFont="1" applyFill="1" applyBorder="1" applyAlignment="1" applyProtection="1">
      <alignment horizontal="right"/>
      <protection/>
    </xf>
    <xf numFmtId="164" fontId="1" fillId="0" borderId="1" xfId="21" applyBorder="1" applyAlignment="1">
      <alignment horizontal="right"/>
      <protection/>
    </xf>
    <xf numFmtId="168" fontId="5" fillId="0" borderId="1" xfId="21" applyNumberFormat="1" applyFont="1" applyBorder="1" applyAlignment="1" applyProtection="1">
      <alignment horizontal="right"/>
      <protection/>
    </xf>
    <xf numFmtId="164" fontId="5" fillId="0" borderId="1" xfId="21" applyNumberFormat="1" applyFont="1" applyBorder="1" applyAlignment="1" applyProtection="1">
      <alignment horizontal="right"/>
      <protection/>
    </xf>
    <xf numFmtId="0" fontId="0" fillId="0" borderId="1" xfId="0" applyBorder="1" applyAlignment="1">
      <alignment horizontal="right"/>
    </xf>
    <xf numFmtId="164" fontId="1" fillId="2" borderId="1" xfId="21" applyNumberFormat="1" applyFill="1" applyBorder="1" applyAlignment="1" applyProtection="1">
      <alignment horizontal="right"/>
      <protection/>
    </xf>
    <xf numFmtId="6" fontId="1" fillId="5" borderId="1" xfId="21" applyNumberFormat="1" applyFill="1" applyBorder="1" applyAlignment="1" applyProtection="1">
      <alignment horizontal="right"/>
      <protection/>
    </xf>
    <xf numFmtId="6" fontId="1" fillId="5" borderId="1" xfId="21" applyNumberFormat="1" applyFill="1" applyBorder="1" applyAlignment="1" applyProtection="1">
      <alignment horizontal="right" vertical="center"/>
      <protection/>
    </xf>
    <xf numFmtId="6" fontId="7" fillId="5" borderId="1" xfId="21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C1">
      <selection activeCell="G14" sqref="G14"/>
    </sheetView>
  </sheetViews>
  <sheetFormatPr defaultColWidth="9.140625" defaultRowHeight="12.75"/>
  <cols>
    <col min="1" max="1" width="32.140625" style="13" customWidth="1"/>
    <col min="2" max="2" width="12.140625" style="13" customWidth="1"/>
    <col min="3" max="3" width="2.00390625" style="13" customWidth="1"/>
    <col min="4" max="5" width="9.140625" style="13" customWidth="1"/>
    <col min="6" max="6" width="15.00390625" style="13" customWidth="1"/>
    <col min="7" max="7" width="9.421875" style="59" bestFit="1" customWidth="1"/>
    <col min="8" max="8" width="7.421875" style="13" customWidth="1"/>
    <col min="9" max="9" width="9.140625" style="59" customWidth="1"/>
    <col min="10" max="10" width="9.140625" style="7" customWidth="1"/>
    <col min="11" max="11" width="18.421875" style="13" customWidth="1"/>
    <col min="12" max="12" width="8.140625" style="13" customWidth="1"/>
    <col min="13" max="16384" width="9.140625" style="13" customWidth="1"/>
  </cols>
  <sheetData>
    <row r="1" spans="1:12" ht="30.75">
      <c r="A1" s="8"/>
      <c r="B1" s="8"/>
      <c r="C1" s="9"/>
      <c r="D1" s="10"/>
      <c r="E1" s="11" t="s">
        <v>39</v>
      </c>
      <c r="F1" s="10"/>
      <c r="G1" s="49"/>
      <c r="H1" s="9"/>
      <c r="I1" s="60"/>
      <c r="J1" s="1"/>
      <c r="K1" s="10"/>
      <c r="L1" s="12"/>
    </row>
    <row r="2" spans="1:12" ht="12.75">
      <c r="A2" s="14" t="s">
        <v>0</v>
      </c>
      <c r="B2" s="15"/>
      <c r="C2" s="16"/>
      <c r="D2" s="17" t="s">
        <v>1</v>
      </c>
      <c r="E2" s="18"/>
      <c r="F2" s="18"/>
      <c r="G2" s="50" t="s">
        <v>56</v>
      </c>
      <c r="H2" s="19" t="s">
        <v>2</v>
      </c>
      <c r="I2" s="55" t="s">
        <v>3</v>
      </c>
      <c r="J2" s="2"/>
      <c r="K2" s="20" t="s">
        <v>4</v>
      </c>
      <c r="L2" s="21">
        <v>83</v>
      </c>
    </row>
    <row r="3" spans="1:12" ht="19.5">
      <c r="A3" s="22" t="s">
        <v>33</v>
      </c>
      <c r="B3" s="15"/>
      <c r="C3" s="16"/>
      <c r="D3" s="23" t="s">
        <v>5</v>
      </c>
      <c r="E3" s="18"/>
      <c r="F3" s="18"/>
      <c r="G3" s="51" t="s">
        <v>40</v>
      </c>
      <c r="H3" s="24" t="s">
        <v>7</v>
      </c>
      <c r="I3" s="61">
        <v>8000</v>
      </c>
      <c r="J3" s="1"/>
      <c r="K3" s="25" t="s">
        <v>37</v>
      </c>
      <c r="L3" s="26">
        <v>13.4</v>
      </c>
    </row>
    <row r="4" spans="1:12" ht="12.75">
      <c r="A4" s="15"/>
      <c r="B4" s="15"/>
      <c r="C4" s="16"/>
      <c r="D4" s="23" t="s">
        <v>32</v>
      </c>
      <c r="E4" s="18"/>
      <c r="F4" s="18"/>
      <c r="G4" s="52">
        <v>3300</v>
      </c>
      <c r="H4" s="24" t="s">
        <v>8</v>
      </c>
      <c r="I4" s="61">
        <f>SUM(G4*5.5)</f>
        <v>18150</v>
      </c>
      <c r="J4" s="1"/>
      <c r="K4" s="25" t="s">
        <v>9</v>
      </c>
      <c r="L4" s="12">
        <v>5.5</v>
      </c>
    </row>
    <row r="5" spans="1:12" ht="12.75">
      <c r="A5" s="27" t="s">
        <v>10</v>
      </c>
      <c r="B5" s="28">
        <v>5.5</v>
      </c>
      <c r="C5" s="16"/>
      <c r="D5" s="23" t="s">
        <v>6</v>
      </c>
      <c r="E5" s="23" t="s">
        <v>36</v>
      </c>
      <c r="F5" s="18"/>
      <c r="G5" s="52">
        <v>915</v>
      </c>
      <c r="H5" s="24" t="s">
        <v>8</v>
      </c>
      <c r="I5" s="61">
        <f>SUM(G5*5.5)</f>
        <v>5032.5</v>
      </c>
      <c r="J5" s="3" t="s">
        <v>6</v>
      </c>
      <c r="K5" s="25" t="s">
        <v>11</v>
      </c>
      <c r="L5" s="12">
        <v>40</v>
      </c>
    </row>
    <row r="6" spans="1:12" ht="12.75">
      <c r="A6" s="27" t="s">
        <v>4</v>
      </c>
      <c r="B6" s="29">
        <v>83</v>
      </c>
      <c r="C6" s="16"/>
      <c r="D6" s="23" t="s">
        <v>6</v>
      </c>
      <c r="E6" s="23" t="s">
        <v>34</v>
      </c>
      <c r="F6" s="18"/>
      <c r="G6" s="52">
        <v>253</v>
      </c>
      <c r="H6" s="24" t="s">
        <v>8</v>
      </c>
      <c r="I6" s="61">
        <f>SUM(G6*5.5)</f>
        <v>1391.5</v>
      </c>
      <c r="J6" s="3" t="s">
        <v>6</v>
      </c>
      <c r="K6" s="25" t="s">
        <v>12</v>
      </c>
      <c r="L6" s="12">
        <v>6</v>
      </c>
    </row>
    <row r="7" spans="1:12" ht="12.75">
      <c r="A7" s="27" t="s">
        <v>13</v>
      </c>
      <c r="B7" s="30">
        <v>12000</v>
      </c>
      <c r="C7" s="16"/>
      <c r="D7" s="23" t="s">
        <v>6</v>
      </c>
      <c r="E7" s="23" t="s">
        <v>35</v>
      </c>
      <c r="F7" s="18"/>
      <c r="G7" s="52">
        <v>750</v>
      </c>
      <c r="H7" s="24" t="s">
        <v>8</v>
      </c>
      <c r="I7" s="61">
        <f>SUM(G7*5.5)</f>
        <v>4125</v>
      </c>
      <c r="J7" s="3" t="s">
        <v>6</v>
      </c>
      <c r="K7" s="25" t="s">
        <v>14</v>
      </c>
      <c r="L7" s="12">
        <v>12000</v>
      </c>
    </row>
    <row r="8" spans="1:12" ht="12.75">
      <c r="A8" s="27" t="s">
        <v>52</v>
      </c>
      <c r="B8" s="28">
        <v>40</v>
      </c>
      <c r="C8" s="16"/>
      <c r="D8" s="23" t="s">
        <v>6</v>
      </c>
      <c r="E8" s="23" t="s">
        <v>15</v>
      </c>
      <c r="F8" s="18"/>
      <c r="G8" s="52">
        <v>202</v>
      </c>
      <c r="H8" s="24" t="s">
        <v>8</v>
      </c>
      <c r="I8" s="61">
        <f>SUM(G8*5.5)</f>
        <v>1111</v>
      </c>
      <c r="J8" s="3"/>
      <c r="K8" s="12"/>
      <c r="L8" s="12"/>
    </row>
    <row r="9" spans="1:12" ht="12.75">
      <c r="A9" s="27" t="s">
        <v>16</v>
      </c>
      <c r="B9" s="28">
        <v>22</v>
      </c>
      <c r="C9" s="16"/>
      <c r="D9" s="31" t="s">
        <v>57</v>
      </c>
      <c r="E9" s="23"/>
      <c r="F9" s="18"/>
      <c r="G9" s="53">
        <v>750</v>
      </c>
      <c r="H9" s="32" t="s">
        <v>8</v>
      </c>
      <c r="I9" s="61">
        <f>SUM(G9*5.5)</f>
        <v>4125</v>
      </c>
      <c r="J9" s="3"/>
      <c r="K9" s="25" t="s">
        <v>17</v>
      </c>
      <c r="L9" s="12">
        <v>372</v>
      </c>
    </row>
    <row r="10" spans="1:12" ht="12.75">
      <c r="A10" s="27" t="s">
        <v>46</v>
      </c>
      <c r="B10" s="33" t="s">
        <v>47</v>
      </c>
      <c r="C10" s="16"/>
      <c r="D10" s="23" t="s">
        <v>18</v>
      </c>
      <c r="E10" s="18"/>
      <c r="F10" s="18"/>
      <c r="G10" s="53">
        <v>20</v>
      </c>
      <c r="H10" s="24" t="s">
        <v>8</v>
      </c>
      <c r="I10" s="62">
        <f>SUM(G10*5.5)</f>
        <v>110</v>
      </c>
      <c r="J10" s="1"/>
      <c r="K10" s="12"/>
      <c r="L10" s="12"/>
    </row>
    <row r="11" spans="1:12" ht="12.75">
      <c r="A11" s="27" t="s">
        <v>41</v>
      </c>
      <c r="B11" s="28">
        <v>6</v>
      </c>
      <c r="C11" s="16"/>
      <c r="D11" s="31" t="s">
        <v>44</v>
      </c>
      <c r="E11" s="18"/>
      <c r="F11" s="18"/>
      <c r="G11" s="53">
        <v>451</v>
      </c>
      <c r="H11" s="32" t="s">
        <v>8</v>
      </c>
      <c r="I11" s="62">
        <v>2480</v>
      </c>
      <c r="J11" s="1"/>
      <c r="K11" s="25" t="s">
        <v>20</v>
      </c>
      <c r="L11" s="12">
        <v>9</v>
      </c>
    </row>
    <row r="12" spans="1:12" ht="12.75">
      <c r="A12" s="27" t="s">
        <v>21</v>
      </c>
      <c r="B12" s="28">
        <v>50</v>
      </c>
      <c r="C12" s="16"/>
      <c r="D12" s="18"/>
      <c r="E12" s="18"/>
      <c r="F12" s="18"/>
      <c r="G12" s="53"/>
      <c r="H12" s="34"/>
      <c r="I12" s="62"/>
      <c r="J12" s="1"/>
      <c r="K12" s="12"/>
      <c r="L12" s="12"/>
    </row>
    <row r="13" spans="1:12" ht="12.75">
      <c r="A13" s="27" t="s">
        <v>58</v>
      </c>
      <c r="B13" s="35">
        <v>3000</v>
      </c>
      <c r="C13" s="16"/>
      <c r="D13" s="31" t="s">
        <v>42</v>
      </c>
      <c r="E13" s="18"/>
      <c r="F13" s="23"/>
      <c r="G13" s="53">
        <v>1400</v>
      </c>
      <c r="H13" s="32" t="s">
        <v>8</v>
      </c>
      <c r="I13" s="62">
        <f>SUM(G13*5.5)</f>
        <v>7700</v>
      </c>
      <c r="J13" s="1"/>
      <c r="K13" s="12"/>
      <c r="L13" s="12"/>
    </row>
    <row r="14" spans="1:12" ht="12.75">
      <c r="A14" s="36" t="s">
        <v>6</v>
      </c>
      <c r="B14" s="28"/>
      <c r="C14" s="16"/>
      <c r="D14" s="31" t="s">
        <v>51</v>
      </c>
      <c r="E14" s="18"/>
      <c r="F14" s="18"/>
      <c r="G14" s="53">
        <v>750</v>
      </c>
      <c r="H14" s="32" t="s">
        <v>45</v>
      </c>
      <c r="I14" s="62">
        <v>16500</v>
      </c>
      <c r="J14" s="1"/>
      <c r="K14" s="12"/>
      <c r="L14" s="12"/>
    </row>
    <row r="15" spans="1:12" ht="12.75">
      <c r="A15" s="27" t="s">
        <v>22</v>
      </c>
      <c r="B15" s="37">
        <v>8963363</v>
      </c>
      <c r="C15" s="16"/>
      <c r="D15" s="23" t="s">
        <v>23</v>
      </c>
      <c r="E15" s="18"/>
      <c r="F15" s="18"/>
      <c r="G15" s="53">
        <v>587.5</v>
      </c>
      <c r="H15" s="32" t="s">
        <v>53</v>
      </c>
      <c r="I15" s="62">
        <v>1125</v>
      </c>
      <c r="J15" s="1"/>
      <c r="K15" s="12"/>
      <c r="L15" s="12"/>
    </row>
    <row r="16" spans="1:12" ht="12.75">
      <c r="A16" s="27" t="s">
        <v>24</v>
      </c>
      <c r="B16" s="38">
        <v>51709000</v>
      </c>
      <c r="C16" s="16"/>
      <c r="D16" s="31" t="s">
        <v>48</v>
      </c>
      <c r="E16" s="18"/>
      <c r="F16" s="18"/>
      <c r="G16" s="53">
        <v>88</v>
      </c>
      <c r="H16" s="24" t="s">
        <v>25</v>
      </c>
      <c r="I16" s="63">
        <f>+SUM(G16*83)</f>
        <v>7304</v>
      </c>
      <c r="J16" s="1"/>
      <c r="K16" s="12"/>
      <c r="L16" s="12"/>
    </row>
    <row r="17" spans="1:12" ht="12.75">
      <c r="A17" s="27" t="s">
        <v>26</v>
      </c>
      <c r="B17" s="39">
        <v>0.03674469993476843</v>
      </c>
      <c r="C17" s="16"/>
      <c r="D17" s="18"/>
      <c r="E17" s="23" t="s">
        <v>27</v>
      </c>
      <c r="F17" s="18"/>
      <c r="G17" s="53" t="s">
        <v>6</v>
      </c>
      <c r="H17" s="34"/>
      <c r="I17" s="62">
        <f>SUM(I3:I16)</f>
        <v>77154</v>
      </c>
      <c r="J17" s="1"/>
      <c r="K17" s="12"/>
      <c r="L17" s="12"/>
    </row>
    <row r="18" spans="1:12" ht="12.75">
      <c r="A18" s="27" t="s">
        <v>28</v>
      </c>
      <c r="B18" s="40"/>
      <c r="C18" s="16"/>
      <c r="D18" s="17" t="s">
        <v>29</v>
      </c>
      <c r="E18" s="18"/>
      <c r="F18" s="18"/>
      <c r="G18" s="53"/>
      <c r="H18" s="34"/>
      <c r="I18" s="62"/>
      <c r="J18" s="4"/>
      <c r="K18" s="12"/>
      <c r="L18" s="12"/>
    </row>
    <row r="19" spans="1:12" ht="12.75">
      <c r="A19" s="27" t="s">
        <v>55</v>
      </c>
      <c r="B19" s="41">
        <f>SUM(B16/5.5/83/6)</f>
        <v>18878.787878787876</v>
      </c>
      <c r="C19" s="16"/>
      <c r="D19" s="48" t="s">
        <v>60</v>
      </c>
      <c r="E19" s="18"/>
      <c r="F19" s="18"/>
      <c r="G19" s="53">
        <v>84</v>
      </c>
      <c r="H19" s="42" t="s">
        <v>19</v>
      </c>
      <c r="I19" s="62">
        <v>420</v>
      </c>
      <c r="J19" s="1"/>
      <c r="K19" s="12"/>
      <c r="L19" s="12"/>
    </row>
    <row r="20" spans="1:12" ht="12.75">
      <c r="A20" s="12"/>
      <c r="B20" s="43"/>
      <c r="C20" s="18"/>
      <c r="D20" s="31" t="s">
        <v>50</v>
      </c>
      <c r="E20" s="18"/>
      <c r="F20" s="18"/>
      <c r="G20" s="53" t="s">
        <v>6</v>
      </c>
      <c r="H20" s="24" t="s">
        <v>6</v>
      </c>
      <c r="I20" s="62">
        <v>1000</v>
      </c>
      <c r="J20" s="1"/>
      <c r="K20" s="12"/>
      <c r="L20" s="12"/>
    </row>
    <row r="21" spans="1:12" ht="12.75">
      <c r="A21" s="12"/>
      <c r="B21" s="12"/>
      <c r="C21" s="18"/>
      <c r="D21" s="31" t="s">
        <v>43</v>
      </c>
      <c r="E21" s="23"/>
      <c r="F21" s="18"/>
      <c r="G21" s="53" t="s">
        <v>6</v>
      </c>
      <c r="H21" s="34"/>
      <c r="I21" s="62">
        <v>300.2</v>
      </c>
      <c r="J21" s="1"/>
      <c r="K21" s="12"/>
      <c r="L21" s="12"/>
    </row>
    <row r="22" spans="1:12" ht="12.75">
      <c r="A22" s="44" t="s">
        <v>59</v>
      </c>
      <c r="B22" s="12"/>
      <c r="C22" s="18"/>
      <c r="D22" s="45" t="s">
        <v>38</v>
      </c>
      <c r="E22" s="18"/>
      <c r="F22" s="18"/>
      <c r="G22" s="54"/>
      <c r="H22" s="34"/>
      <c r="I22" s="63">
        <v>3800</v>
      </c>
      <c r="J22" s="4"/>
      <c r="K22" s="12"/>
      <c r="L22" s="12"/>
    </row>
    <row r="23" spans="1:12" ht="12.75">
      <c r="A23" s="46" t="s">
        <v>54</v>
      </c>
      <c r="B23" s="12"/>
      <c r="C23" s="18"/>
      <c r="D23" s="17" t="s">
        <v>49</v>
      </c>
      <c r="E23" s="18"/>
      <c r="F23" s="18"/>
      <c r="G23" s="54"/>
      <c r="H23" s="34"/>
      <c r="I23" s="62">
        <f>SUM(I19:I22)</f>
        <v>5520.2</v>
      </c>
      <c r="J23" s="1"/>
      <c r="K23" s="12"/>
      <c r="L23" s="12"/>
    </row>
    <row r="24" spans="1:12" ht="12.75">
      <c r="A24" s="12"/>
      <c r="B24" s="12"/>
      <c r="C24" s="18"/>
      <c r="D24" s="23"/>
      <c r="E24" s="23"/>
      <c r="F24" s="47"/>
      <c r="G24" s="53"/>
      <c r="H24" s="34"/>
      <c r="I24" s="62"/>
      <c r="J24" s="1"/>
      <c r="K24" s="12"/>
      <c r="L24" s="12"/>
    </row>
    <row r="25" spans="1:12" ht="12.75">
      <c r="A25" s="12"/>
      <c r="B25" s="12"/>
      <c r="C25" s="18"/>
      <c r="D25" s="18"/>
      <c r="E25" s="23"/>
      <c r="F25" s="47"/>
      <c r="G25" s="52"/>
      <c r="H25" s="34"/>
      <c r="I25" s="62"/>
      <c r="J25" s="1"/>
      <c r="K25" s="12"/>
      <c r="L25" s="12"/>
    </row>
    <row r="26" spans="1:12" ht="12.75">
      <c r="A26" s="12"/>
      <c r="B26" s="12"/>
      <c r="C26" s="18"/>
      <c r="D26" s="18"/>
      <c r="E26" s="18"/>
      <c r="F26" s="18"/>
      <c r="G26" s="55" t="s">
        <v>30</v>
      </c>
      <c r="H26" s="34"/>
      <c r="I26" s="62">
        <f>SUM(I17+I23)</f>
        <v>82674.2</v>
      </c>
      <c r="J26" s="5">
        <f>SUM(I26/5.5)</f>
        <v>15031.672727272728</v>
      </c>
      <c r="K26" s="20" t="s">
        <v>31</v>
      </c>
      <c r="L26" s="12"/>
    </row>
    <row r="27" spans="1:12" ht="12.75">
      <c r="A27" s="12"/>
      <c r="B27" s="12"/>
      <c r="C27" s="12"/>
      <c r="D27" s="12"/>
      <c r="E27" s="12"/>
      <c r="F27" s="12"/>
      <c r="G27" s="56"/>
      <c r="H27" s="12"/>
      <c r="I27" s="56"/>
      <c r="J27" s="4"/>
      <c r="K27" s="12"/>
      <c r="L27" s="12"/>
    </row>
    <row r="28" spans="1:12" ht="12.75">
      <c r="A28" s="12"/>
      <c r="B28" s="12"/>
      <c r="C28" s="12"/>
      <c r="D28" s="12"/>
      <c r="E28" s="25"/>
      <c r="F28" s="12"/>
      <c r="G28" s="56"/>
      <c r="H28" s="12"/>
      <c r="I28" s="56"/>
      <c r="J28" s="4"/>
      <c r="K28" s="12"/>
      <c r="L28" s="12"/>
    </row>
    <row r="29" spans="1:12" ht="12.75">
      <c r="A29" s="12"/>
      <c r="B29" s="12"/>
      <c r="C29" s="12"/>
      <c r="D29" s="12"/>
      <c r="E29" s="25"/>
      <c r="F29" s="12"/>
      <c r="G29" s="57"/>
      <c r="H29" s="12"/>
      <c r="I29" s="56" t="s">
        <v>6</v>
      </c>
      <c r="J29" s="4"/>
      <c r="K29" s="12"/>
      <c r="L29" s="12"/>
    </row>
    <row r="30" spans="1:12" ht="12.75">
      <c r="A30" s="12"/>
      <c r="B30" s="12"/>
      <c r="C30" s="12"/>
      <c r="D30" s="12"/>
      <c r="E30" s="25"/>
      <c r="F30" s="12"/>
      <c r="G30" s="58"/>
      <c r="H30" s="12"/>
      <c r="I30" s="56"/>
      <c r="J30" s="6" t="s">
        <v>6</v>
      </c>
      <c r="K30" s="12"/>
      <c r="L30" s="12"/>
    </row>
    <row r="31" spans="1:12" ht="12.75">
      <c r="A31" s="12"/>
      <c r="B31" s="12"/>
      <c r="C31" s="12"/>
      <c r="D31" s="12"/>
      <c r="E31" s="25"/>
      <c r="F31" s="12"/>
      <c r="G31" s="56"/>
      <c r="H31" s="12"/>
      <c r="I31" s="56"/>
      <c r="J31" s="4"/>
      <c r="K31" s="12"/>
      <c r="L31" s="1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Expo2000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Authorized User</cp:lastModifiedBy>
  <cp:lastPrinted>2000-09-05T15:05:46Z</cp:lastPrinted>
  <dcterms:created xsi:type="dcterms:W3CDTF">2000-08-03T00:58:49Z</dcterms:created>
  <dcterms:modified xsi:type="dcterms:W3CDTF">2005-10-08T18:05:48Z</dcterms:modified>
  <cp:category/>
  <cp:version/>
  <cp:contentType/>
  <cp:contentStatus/>
</cp:coreProperties>
</file>